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miltonr\Documents\TITB\Bid #40 Dutton Mowing, Line Trimming and Litter Pickup Jackson and DeKalb County\"/>
    </mc:Choice>
  </mc:AlternateContent>
  <xr:revisionPtr revIDLastSave="0" documentId="8_{032CF5AD-7509-452C-ADA0-D5E080D76571}" xr6:coauthVersionLast="47" xr6:coauthVersionMax="47" xr10:uidLastSave="{00000000-0000-0000-0000-000000000000}"/>
  <bookViews>
    <workbookView xWindow="-120" yWindow="-120" windowWidth="29040" windowHeight="15720" xr2:uid="{00000000-000D-0000-FFFF-FFFF00000000}"/>
    <workbookView visibility="hidden" xWindow="-120" yWindow="-120" windowWidth="29040" windowHeight="15720" xr2:uid="{C456FBB6-296A-4B20-9188-8615F3C20A65}"/>
  </bookViews>
  <sheets>
    <sheet name="Data" sheetId="2" r:id="rId1"/>
    <sheet name="Summary" sheetId="3" r:id="rId2"/>
    <sheet name="Cycle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2" l="1"/>
  <c r="J15" i="2"/>
  <c r="J14" i="2"/>
  <c r="J13" i="2"/>
  <c r="J12" i="2"/>
  <c r="J11" i="2"/>
  <c r="E14" i="3"/>
  <c r="E13" i="3"/>
  <c r="E12" i="3"/>
  <c r="E8" i="3"/>
  <c r="E7" i="3"/>
  <c r="E6" i="3"/>
  <c r="G3" i="3"/>
  <c r="J27" i="2" l="1"/>
  <c r="L27" i="2"/>
  <c r="J6" i="2"/>
  <c r="J7" i="2"/>
  <c r="J8" i="2"/>
  <c r="K6" i="2"/>
  <c r="L6" i="2"/>
  <c r="J10" i="2"/>
  <c r="L10" i="2"/>
  <c r="J3" i="2"/>
  <c r="J4" i="2"/>
  <c r="J5" i="2"/>
  <c r="J9" i="2"/>
  <c r="K3" i="2"/>
  <c r="L3" i="2" s="1"/>
  <c r="L23" i="2" s="1"/>
  <c r="L9" i="2"/>
  <c r="F9" i="2"/>
  <c r="F8" i="2"/>
  <c r="D39" i="4"/>
  <c r="C39" i="4"/>
  <c r="D24" i="4"/>
  <c r="C24" i="4"/>
  <c r="L29" i="2"/>
  <c r="K23" i="2"/>
  <c r="K29" i="2"/>
  <c r="J29" i="2"/>
  <c r="I29" i="2"/>
  <c r="H29" i="2"/>
  <c r="G29" i="2"/>
  <c r="I23" i="2"/>
  <c r="H23" i="2"/>
  <c r="G23" i="2"/>
  <c r="J23" i="2" l="1"/>
  <c r="G4" i="3"/>
  <c r="G5" i="3"/>
  <c r="G8" i="3"/>
  <c r="G6" i="3"/>
  <c r="G7" i="3"/>
  <c r="G9" i="3"/>
  <c r="G10" i="3"/>
  <c r="G11" i="3"/>
  <c r="G13" i="3"/>
  <c r="G12" i="3"/>
  <c r="G14" i="3"/>
</calcChain>
</file>

<file path=xl/sharedStrings.xml><?xml version="1.0" encoding="utf-8"?>
<sst xmlns="http://schemas.openxmlformats.org/spreadsheetml/2006/main" count="157" uniqueCount="60">
  <si>
    <t xml:space="preserve">COUNTY </t>
  </si>
  <si>
    <t>BEGIN MP</t>
  </si>
  <si>
    <t>PROJECT LENGTH</t>
  </si>
  <si>
    <t>TOTAL ACRES PER SEASON</t>
  </si>
  <si>
    <t>ROUTE TYPE</t>
  </si>
  <si>
    <t>DESCRIPTION</t>
  </si>
  <si>
    <t>ROUTE</t>
  </si>
  <si>
    <t>OSH</t>
  </si>
  <si>
    <t>NHS</t>
  </si>
  <si>
    <t>INT</t>
  </si>
  <si>
    <t>Maintenance Roadside Mowing</t>
  </si>
  <si>
    <t>LINE #</t>
  </si>
  <si>
    <t>COMMODITY #</t>
  </si>
  <si>
    <t>COUNTY</t>
  </si>
  <si>
    <t>UNIT</t>
  </si>
  <si>
    <t>UNIT PRICE</t>
  </si>
  <si>
    <t>Acre</t>
  </si>
  <si>
    <t>APP. ACRES CUT 1</t>
  </si>
  <si>
    <t xml:space="preserve">APP. ACRES CUT 2 </t>
  </si>
  <si>
    <t>APP. ACRES CUT 3</t>
  </si>
  <si>
    <t>END
MP</t>
  </si>
  <si>
    <t>REMARKS</t>
  </si>
  <si>
    <t>Line Trimming</t>
  </si>
  <si>
    <t>Litter Pickup</t>
  </si>
  <si>
    <t>LF</t>
  </si>
  <si>
    <t xml:space="preserve">Total Non-Interstate </t>
  </si>
  <si>
    <t>APP. LINE TRIMMING/ CYCLE (LF)</t>
  </si>
  <si>
    <t>Total Interstate</t>
  </si>
  <si>
    <t>APP. TOTAL LINE TRIMMING (LF)</t>
  </si>
  <si>
    <t>**Line Trimming Quantites are Route Totals</t>
  </si>
  <si>
    <t>SR-2</t>
  </si>
  <si>
    <t>SR-35</t>
  </si>
  <si>
    <t>DEKALB</t>
  </si>
  <si>
    <t>Jackson</t>
  </si>
  <si>
    <t>CYCLES</t>
  </si>
  <si>
    <t>APPROXIMATE            START DATES</t>
  </si>
  <si>
    <t>TOTAL            APPROXIMATE               ACRES</t>
  </si>
  <si>
    <t>WORKING DAYS PER CYCLE</t>
  </si>
  <si>
    <t>TOTALS</t>
  </si>
  <si>
    <t>I-59</t>
  </si>
  <si>
    <t>INTERSTATE REQUIRED MOWING AND LITTER COLLECTION</t>
  </si>
  <si>
    <t>NON-INTERSTATE REQUIRED MOWING AND LITTER COLLECTION</t>
  </si>
  <si>
    <t>Dekalb</t>
  </si>
  <si>
    <t>FROM ETOWAH CO. LINE TO AL/GA STATE LINE</t>
  </si>
  <si>
    <t>Reference Spec 3.6</t>
  </si>
  <si>
    <t>Mile</t>
  </si>
  <si>
    <t>QUANTITY PER CYCLE</t>
  </si>
  <si>
    <t>TOTAL PER CYCLE</t>
  </si>
  <si>
    <t>TOTAL PER 
3 CYCLES</t>
  </si>
  <si>
    <t>TOTAL QUANTITY</t>
  </si>
  <si>
    <t>SR-40</t>
  </si>
  <si>
    <t>DeKalb</t>
  </si>
  <si>
    <t>SR-68</t>
  </si>
  <si>
    <t>SR-117</t>
  </si>
  <si>
    <t>SR-7</t>
  </si>
  <si>
    <t>SR-75</t>
  </si>
  <si>
    <t>Mentone Mows M.P. 4.38-6.09</t>
  </si>
  <si>
    <t>Fort Payne Mows M.P. 224.28-232.06</t>
  </si>
  <si>
    <t xml:space="preserve">Rainsville Mows M.P. 83.16-88.68 </t>
  </si>
  <si>
    <t>Dutton District Mowing, Line Trimming, and Litter Pickup for Jackson and DeKalb County bid #40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</si>
</sst>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&quot;$&quot;#,##0.00"/>
    <numFmt numFmtId="166" formatCode="0.0"/>
    <numFmt numFmtId="167" formatCode="#,##0.0"/>
    <numFmt numFmtId="168" formatCode="[$-409]mmmm\ d\,\ 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 Narrow"/>
      <family val="2"/>
    </font>
    <font>
      <b/>
      <sz val="11"/>
      <color rgb="FFA20000"/>
      <name val="Calibri"/>
      <family val="2"/>
      <scheme val="minor"/>
    </font>
    <font>
      <b/>
      <sz val="8"/>
      <color rgb="FFA2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lightUp"/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73">
    <xf numFmtId="0" fontId="0" fillId="0" borderId="0" xfId="0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3" xfId="0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66" fontId="0" fillId="0" borderId="2" xfId="0" applyNumberFormat="1" applyBorder="1" applyAlignment="1">
      <alignment horizontal="center"/>
    </xf>
    <xf numFmtId="164" fontId="0" fillId="0" borderId="6" xfId="0" applyNumberFormat="1" applyBorder="1"/>
    <xf numFmtId="0" fontId="1" fillId="0" borderId="13" xfId="0" applyFont="1" applyBorder="1" applyAlignment="1">
      <alignment horizontal="center" wrapText="1"/>
    </xf>
    <xf numFmtId="164" fontId="0" fillId="0" borderId="9" xfId="0" applyNumberFormat="1" applyBorder="1"/>
    <xf numFmtId="0" fontId="0" fillId="0" borderId="10" xfId="0" applyBorder="1"/>
    <xf numFmtId="164" fontId="0" fillId="0" borderId="10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19" xfId="0" applyNumberFormat="1" applyBorder="1"/>
    <xf numFmtId="164" fontId="0" fillId="0" borderId="20" xfId="0" applyNumberFormat="1" applyBorder="1" applyAlignment="1">
      <alignment horizontal="center"/>
    </xf>
    <xf numFmtId="166" fontId="0" fillId="0" borderId="20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64" fontId="0" fillId="0" borderId="25" xfId="0" applyNumberFormat="1" applyBorder="1"/>
    <xf numFmtId="0" fontId="0" fillId="0" borderId="26" xfId="0" applyBorder="1"/>
    <xf numFmtId="164" fontId="0" fillId="0" borderId="26" xfId="0" applyNumberFormat="1" applyBorder="1" applyAlignment="1">
      <alignment horizontal="center"/>
    </xf>
    <xf numFmtId="0" fontId="0" fillId="0" borderId="26" xfId="0" applyBorder="1" applyAlignment="1">
      <alignment horizontal="center"/>
    </xf>
    <xf numFmtId="164" fontId="0" fillId="0" borderId="7" xfId="0" applyNumberFormat="1" applyBorder="1"/>
    <xf numFmtId="164" fontId="0" fillId="0" borderId="8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3" fontId="0" fillId="0" borderId="10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164" fontId="0" fillId="0" borderId="33" xfId="0" applyNumberFormat="1" applyBorder="1" applyAlignment="1">
      <alignment horizontal="center"/>
    </xf>
    <xf numFmtId="0" fontId="1" fillId="0" borderId="22" xfId="0" applyFont="1" applyBorder="1" applyAlignment="1">
      <alignment horizontal="center"/>
    </xf>
    <xf numFmtId="166" fontId="1" fillId="0" borderId="22" xfId="0" applyNumberFormat="1" applyFont="1" applyBorder="1" applyAlignment="1">
      <alignment horizontal="center"/>
    </xf>
    <xf numFmtId="3" fontId="1" fillId="0" borderId="22" xfId="0" applyNumberFormat="1" applyFont="1" applyBorder="1" applyAlignment="1">
      <alignment horizontal="center"/>
    </xf>
    <xf numFmtId="3" fontId="1" fillId="0" borderId="31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64" fontId="0" fillId="0" borderId="44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7" fontId="1" fillId="0" borderId="40" xfId="0" applyNumberFormat="1" applyFont="1" applyBorder="1"/>
    <xf numFmtId="3" fontId="0" fillId="0" borderId="2" xfId="0" applyNumberFormat="1" applyBorder="1" applyAlignment="1">
      <alignment horizontal="center"/>
    </xf>
    <xf numFmtId="0" fontId="7" fillId="0" borderId="48" xfId="0" applyFont="1" applyBorder="1" applyAlignment="1">
      <alignment horizontal="center"/>
    </xf>
    <xf numFmtId="168" fontId="7" fillId="0" borderId="48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2" fillId="0" borderId="26" xfId="0" applyNumberFormat="1" applyFont="1" applyBorder="1" applyAlignment="1">
      <alignment horizontal="center"/>
    </xf>
    <xf numFmtId="0" fontId="0" fillId="0" borderId="55" xfId="0" applyBorder="1" applyAlignment="1">
      <alignment horizontal="center"/>
    </xf>
    <xf numFmtId="2" fontId="0" fillId="0" borderId="55" xfId="0" applyNumberFormat="1" applyBorder="1" applyAlignment="1">
      <alignment horizontal="center"/>
    </xf>
    <xf numFmtId="0" fontId="0" fillId="0" borderId="48" xfId="0" applyBorder="1" applyAlignment="1">
      <alignment horizontal="center"/>
    </xf>
    <xf numFmtId="2" fontId="0" fillId="0" borderId="48" xfId="0" applyNumberFormat="1" applyBorder="1" applyAlignment="1">
      <alignment horizontal="center"/>
    </xf>
    <xf numFmtId="0" fontId="0" fillId="0" borderId="56" xfId="0" applyBorder="1" applyAlignment="1">
      <alignment horizontal="center"/>
    </xf>
    <xf numFmtId="2" fontId="0" fillId="0" borderId="56" xfId="0" applyNumberFormat="1" applyBorder="1" applyAlignment="1">
      <alignment horizontal="center"/>
    </xf>
    <xf numFmtId="1" fontId="0" fillId="0" borderId="57" xfId="0" applyNumberFormat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3" borderId="51" xfId="0" applyFill="1" applyBorder="1" applyAlignment="1">
      <alignment horizontal="center"/>
    </xf>
    <xf numFmtId="167" fontId="0" fillId="0" borderId="10" xfId="0" applyNumberFormat="1" applyBorder="1" applyAlignment="1">
      <alignment horizontal="center"/>
    </xf>
    <xf numFmtId="167" fontId="1" fillId="0" borderId="22" xfId="0" applyNumberFormat="1" applyFont="1" applyBorder="1" applyAlignment="1">
      <alignment horizontal="center"/>
    </xf>
    <xf numFmtId="1" fontId="0" fillId="0" borderId="48" xfId="0" applyNumberFormat="1" applyBorder="1" applyAlignment="1">
      <alignment horizontal="center"/>
    </xf>
    <xf numFmtId="164" fontId="0" fillId="0" borderId="3" xfId="0" applyNumberFormat="1" applyBorder="1"/>
    <xf numFmtId="0" fontId="0" fillId="0" borderId="4" xfId="0" applyBorder="1"/>
    <xf numFmtId="164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3" fontId="0" fillId="0" borderId="2" xfId="0" applyNumberFormat="1" applyBorder="1" applyAlignment="1">
      <alignment vertical="center"/>
    </xf>
    <xf numFmtId="3" fontId="0" fillId="0" borderId="20" xfId="0" applyNumberFormat="1" applyBorder="1" applyAlignment="1">
      <alignment vertical="center"/>
    </xf>
    <xf numFmtId="0" fontId="0" fillId="0" borderId="8" xfId="0" applyBorder="1" applyAlignment="1">
      <alignment wrapText="1"/>
    </xf>
    <xf numFmtId="3" fontId="0" fillId="0" borderId="8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166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7" fontId="1" fillId="0" borderId="0" xfId="0" applyNumberFormat="1" applyFont="1"/>
    <xf numFmtId="0" fontId="6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4" fontId="0" fillId="0" borderId="4" xfId="2" applyFont="1" applyBorder="1" applyAlignment="1">
      <alignment horizontal="center"/>
    </xf>
    <xf numFmtId="44" fontId="0" fillId="0" borderId="2" xfId="2" applyFont="1" applyBorder="1" applyAlignment="1">
      <alignment horizontal="center"/>
    </xf>
    <xf numFmtId="44" fontId="0" fillId="0" borderId="8" xfId="2" applyFont="1" applyBorder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29" xfId="0" applyFill="1" applyBorder="1" applyAlignment="1">
      <alignment horizontal="center" vertical="center" wrapText="1"/>
    </xf>
    <xf numFmtId="165" fontId="0" fillId="0" borderId="0" xfId="0" applyNumberFormat="1"/>
    <xf numFmtId="44" fontId="0" fillId="0" borderId="41" xfId="2" applyFon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44" fontId="0" fillId="0" borderId="38" xfId="2" applyFont="1" applyBorder="1" applyAlignment="1">
      <alignment horizontal="right"/>
    </xf>
    <xf numFmtId="165" fontId="0" fillId="0" borderId="11" xfId="0" applyNumberFormat="1" applyBorder="1" applyAlignment="1">
      <alignment horizontal="right"/>
    </xf>
    <xf numFmtId="44" fontId="0" fillId="0" borderId="31" xfId="2" applyFont="1" applyBorder="1" applyAlignment="1">
      <alignment horizontal="right"/>
    </xf>
    <xf numFmtId="165" fontId="0" fillId="0" borderId="16" xfId="0" applyNumberFormat="1" applyBorder="1" applyAlignment="1">
      <alignment horizontal="right"/>
    </xf>
    <xf numFmtId="4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168" fontId="9" fillId="0" borderId="48" xfId="0" applyNumberFormat="1" applyFont="1" applyBorder="1" applyAlignment="1">
      <alignment horizontal="center"/>
    </xf>
    <xf numFmtId="0" fontId="1" fillId="0" borderId="0" xfId="0" applyFont="1"/>
    <xf numFmtId="3" fontId="0" fillId="0" borderId="37" xfId="0" applyNumberFormat="1" applyBorder="1" applyAlignment="1">
      <alignment horizontal="center" vertical="center"/>
    </xf>
    <xf numFmtId="3" fontId="0" fillId="0" borderId="39" xfId="0" applyNumberForma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/>
    </xf>
    <xf numFmtId="37" fontId="0" fillId="0" borderId="37" xfId="1" applyNumberFormat="1" applyFont="1" applyFill="1" applyBorder="1" applyAlignment="1">
      <alignment horizontal="center" vertical="center"/>
    </xf>
    <xf numFmtId="37" fontId="0" fillId="0" borderId="39" xfId="1" applyNumberFormat="1" applyFont="1" applyFill="1" applyBorder="1" applyAlignment="1">
      <alignment horizontal="center" vertical="center"/>
    </xf>
    <xf numFmtId="37" fontId="0" fillId="0" borderId="22" xfId="1" applyNumberFormat="1" applyFont="1" applyFill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0" fontId="3" fillId="0" borderId="59" xfId="0" applyFont="1" applyBorder="1" applyAlignment="1">
      <alignment horizontal="left" vertical="center" wrapText="1"/>
    </xf>
    <xf numFmtId="0" fontId="0" fillId="0" borderId="2" xfId="0" applyBorder="1" applyAlignment="1">
      <alignment horizontal="left" wrapText="1"/>
    </xf>
    <xf numFmtId="0" fontId="0" fillId="0" borderId="58" xfId="0" applyBorder="1" applyAlignment="1">
      <alignment horizontal="left" wrapText="1"/>
    </xf>
    <xf numFmtId="0" fontId="6" fillId="0" borderId="41" xfId="0" applyFont="1" applyBorder="1" applyAlignment="1">
      <alignment horizontal="center" vertical="top"/>
    </xf>
    <xf numFmtId="0" fontId="6" fillId="0" borderId="42" xfId="0" applyFont="1" applyBorder="1" applyAlignment="1">
      <alignment horizontal="center" vertical="top"/>
    </xf>
    <xf numFmtId="0" fontId="6" fillId="0" borderId="43" xfId="0" applyFont="1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60" xfId="0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58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0" fillId="0" borderId="2" xfId="0" applyFont="1" applyBorder="1" applyAlignment="1">
      <alignment horizontal="left" wrapText="1"/>
    </xf>
    <xf numFmtId="0" fontId="10" fillId="0" borderId="58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58" xfId="0" applyFont="1" applyBorder="1" applyAlignment="1">
      <alignment horizontal="left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" fillId="0" borderId="21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9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49" fontId="11" fillId="0" borderId="41" xfId="0" applyNumberFormat="1" applyFont="1" applyBorder="1" applyAlignment="1">
      <alignment horizontal="center" wrapText="1"/>
    </xf>
    <xf numFmtId="49" fontId="11" fillId="0" borderId="42" xfId="0" applyNumberFormat="1" applyFont="1" applyBorder="1" applyAlignment="1">
      <alignment horizontal="center" wrapText="1"/>
    </xf>
    <xf numFmtId="49" fontId="11" fillId="0" borderId="43" xfId="0" applyNumberFormat="1" applyFont="1" applyBorder="1" applyAlignment="1">
      <alignment horizontal="center" wrapText="1"/>
    </xf>
    <xf numFmtId="49" fontId="4" fillId="0" borderId="45" xfId="0" applyNumberFormat="1" applyFont="1" applyBorder="1" applyAlignment="1">
      <alignment horizontal="center" wrapText="1"/>
    </xf>
    <xf numFmtId="49" fontId="4" fillId="0" borderId="46" xfId="0" applyNumberFormat="1" applyFont="1" applyBorder="1" applyAlignment="1">
      <alignment horizontal="center" wrapText="1"/>
    </xf>
    <xf numFmtId="49" fontId="4" fillId="0" borderId="47" xfId="0" applyNumberFormat="1" applyFont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7" fillId="0" borderId="49" xfId="0" applyFont="1" applyBorder="1" applyAlignment="1">
      <alignment horizontal="left"/>
    </xf>
    <xf numFmtId="0" fontId="0" fillId="0" borderId="51" xfId="0" applyBorder="1" applyAlignment="1">
      <alignment horizontal="left"/>
    </xf>
    <xf numFmtId="0" fontId="7" fillId="0" borderId="49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7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mruColors>
      <color rgb="FF66CCFF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4"/>
  <sheetViews>
    <sheetView tabSelected="1" zoomScaleNormal="100" workbookViewId="0">
      <selection activeCell="S19" sqref="S19"/>
    </sheetView>
    <sheetView tabSelected="1" workbookViewId="1">
      <selection activeCell="Q17" sqref="Q17"/>
    </sheetView>
  </sheetViews>
  <sheetFormatPr defaultColWidth="5.42578125" defaultRowHeight="15" x14ac:dyDescent="0.25"/>
  <cols>
    <col min="1" max="1" width="6.7109375" bestFit="1" customWidth="1"/>
    <col min="2" max="2" width="6.7109375" customWidth="1"/>
    <col min="3" max="3" width="7.7109375" customWidth="1"/>
    <col min="4" max="4" width="8.140625" customWidth="1"/>
    <col min="5" max="6" width="8.7109375" bestFit="1" customWidth="1"/>
    <col min="7" max="9" width="7.5703125" style="2" bestFit="1" customWidth="1"/>
    <col min="10" max="10" width="8.5703125" style="2" bestFit="1" customWidth="1"/>
    <col min="11" max="11" width="12" style="2" customWidth="1"/>
    <col min="12" max="12" width="11.28515625" customWidth="1"/>
    <col min="13" max="13" width="11.5703125" customWidth="1"/>
    <col min="14" max="14" width="13.5703125" bestFit="1" customWidth="1"/>
    <col min="15" max="15" width="11" customWidth="1"/>
    <col min="16" max="16" width="9.140625" customWidth="1"/>
    <col min="19" max="19" width="5.42578125" style="4"/>
  </cols>
  <sheetData>
    <row r="1" spans="1:19" ht="15.75" thickBot="1" x14ac:dyDescent="0.3">
      <c r="A1" t="s">
        <v>59</v>
      </c>
    </row>
    <row r="2" spans="1:19" ht="60.75" thickBot="1" x14ac:dyDescent="0.3">
      <c r="A2" s="28" t="s">
        <v>6</v>
      </c>
      <c r="B2" s="16" t="s">
        <v>4</v>
      </c>
      <c r="C2" s="29" t="s">
        <v>0</v>
      </c>
      <c r="D2" s="16" t="s">
        <v>1</v>
      </c>
      <c r="E2" s="16" t="s">
        <v>20</v>
      </c>
      <c r="F2" s="16" t="s">
        <v>2</v>
      </c>
      <c r="G2" s="16" t="s">
        <v>17</v>
      </c>
      <c r="H2" s="16" t="s">
        <v>18</v>
      </c>
      <c r="I2" s="16" t="s">
        <v>19</v>
      </c>
      <c r="J2" s="16" t="s">
        <v>3</v>
      </c>
      <c r="K2" s="16" t="s">
        <v>26</v>
      </c>
      <c r="L2" s="16" t="s">
        <v>28</v>
      </c>
      <c r="M2" s="134" t="s">
        <v>21</v>
      </c>
      <c r="N2" s="134"/>
      <c r="O2" s="135"/>
      <c r="R2" s="4"/>
      <c r="S2"/>
    </row>
    <row r="3" spans="1:19" ht="15" customHeight="1" x14ac:dyDescent="0.25">
      <c r="A3" s="17" t="s">
        <v>30</v>
      </c>
      <c r="B3" s="13" t="s">
        <v>8</v>
      </c>
      <c r="C3" s="18" t="s">
        <v>33</v>
      </c>
      <c r="D3" s="19">
        <v>120.245</v>
      </c>
      <c r="E3" s="19">
        <v>131.9</v>
      </c>
      <c r="F3" s="19">
        <v>11.654999999999999</v>
      </c>
      <c r="G3" s="40">
        <v>171.77</v>
      </c>
      <c r="H3" s="40">
        <v>171.77</v>
      </c>
      <c r="I3" s="40">
        <v>171.77</v>
      </c>
      <c r="J3" s="40">
        <f>SUM(G3:I3)</f>
        <v>515.31000000000006</v>
      </c>
      <c r="K3" s="106">
        <f>34442+10924+9621</f>
        <v>54987</v>
      </c>
      <c r="L3" s="109">
        <f>K3*3</f>
        <v>164961</v>
      </c>
      <c r="M3" s="119"/>
      <c r="N3" s="120"/>
      <c r="O3" s="121"/>
      <c r="Q3" s="5"/>
      <c r="R3" s="4"/>
      <c r="S3"/>
    </row>
    <row r="4" spans="1:19" x14ac:dyDescent="0.25">
      <c r="A4" s="15" t="s">
        <v>30</v>
      </c>
      <c r="B4" s="1" t="s">
        <v>8</v>
      </c>
      <c r="C4" s="11" t="s">
        <v>33</v>
      </c>
      <c r="D4" s="12">
        <v>141.69999999999999</v>
      </c>
      <c r="E4" s="12">
        <v>148.37</v>
      </c>
      <c r="F4" s="12">
        <v>6.67</v>
      </c>
      <c r="G4" s="40">
        <v>119.66</v>
      </c>
      <c r="H4" s="53">
        <v>119.66</v>
      </c>
      <c r="I4" s="53">
        <v>119.66</v>
      </c>
      <c r="J4" s="53">
        <f t="shared" ref="J4:J10" si="0">SUM(G4:I4)</f>
        <v>358.98</v>
      </c>
      <c r="K4" s="107"/>
      <c r="L4" s="110"/>
      <c r="M4" s="122"/>
      <c r="N4" s="123"/>
      <c r="O4" s="124"/>
      <c r="Q4" s="5"/>
      <c r="R4" s="4"/>
      <c r="S4"/>
    </row>
    <row r="5" spans="1:19" ht="15" customHeight="1" thickBot="1" x14ac:dyDescent="0.3">
      <c r="A5" s="30" t="s">
        <v>30</v>
      </c>
      <c r="B5" s="33" t="s">
        <v>8</v>
      </c>
      <c r="C5" s="31" t="s">
        <v>33</v>
      </c>
      <c r="D5" s="32">
        <v>160.87</v>
      </c>
      <c r="E5" s="32">
        <v>167.23</v>
      </c>
      <c r="F5" s="32">
        <v>6.36</v>
      </c>
      <c r="G5" s="54">
        <v>152.11000000000001</v>
      </c>
      <c r="H5" s="54">
        <v>152.11000000000001</v>
      </c>
      <c r="I5" s="55">
        <v>152.11000000000001</v>
      </c>
      <c r="J5" s="54">
        <f t="shared" si="0"/>
        <v>456.33000000000004</v>
      </c>
      <c r="K5" s="108"/>
      <c r="L5" s="111"/>
      <c r="M5" s="140"/>
      <c r="N5" s="140"/>
      <c r="O5" s="141"/>
      <c r="Q5" s="5"/>
      <c r="R5" s="4"/>
      <c r="S5"/>
    </row>
    <row r="6" spans="1:19" ht="15.75" customHeight="1" x14ac:dyDescent="0.25">
      <c r="A6" s="68" t="s">
        <v>31</v>
      </c>
      <c r="B6" s="10" t="s">
        <v>8</v>
      </c>
      <c r="C6" s="69" t="s">
        <v>42</v>
      </c>
      <c r="D6" s="70">
        <v>14.18</v>
      </c>
      <c r="E6" s="70">
        <v>21.5</v>
      </c>
      <c r="F6" s="70">
        <v>7.32</v>
      </c>
      <c r="G6" s="71">
        <v>51.26</v>
      </c>
      <c r="H6" s="71">
        <v>51.26</v>
      </c>
      <c r="I6" s="72">
        <v>51.26</v>
      </c>
      <c r="J6" s="71">
        <f t="shared" si="0"/>
        <v>153.78</v>
      </c>
      <c r="K6" s="106">
        <f>10315+19281+2018+15108</f>
        <v>46722</v>
      </c>
      <c r="L6" s="106">
        <f>K6*3</f>
        <v>140166</v>
      </c>
      <c r="M6" s="142"/>
      <c r="N6" s="143"/>
      <c r="O6" s="144"/>
      <c r="Q6" s="5"/>
      <c r="R6" s="4"/>
      <c r="S6"/>
    </row>
    <row r="7" spans="1:19" x14ac:dyDescent="0.25">
      <c r="A7" s="15" t="s">
        <v>31</v>
      </c>
      <c r="B7" s="1" t="s">
        <v>8</v>
      </c>
      <c r="C7" s="11" t="s">
        <v>42</v>
      </c>
      <c r="D7" s="12">
        <v>23.2</v>
      </c>
      <c r="E7" s="12">
        <v>31.6</v>
      </c>
      <c r="F7" s="12">
        <v>8.4</v>
      </c>
      <c r="G7" s="53">
        <v>72.97</v>
      </c>
      <c r="H7" s="53">
        <v>72.97</v>
      </c>
      <c r="I7" s="53">
        <v>72.97</v>
      </c>
      <c r="J7" s="53">
        <f t="shared" si="0"/>
        <v>218.91</v>
      </c>
      <c r="K7" s="107"/>
      <c r="L7" s="107"/>
      <c r="M7" s="128"/>
      <c r="N7" s="128"/>
      <c r="O7" s="129"/>
      <c r="Q7" s="5"/>
      <c r="R7" s="4"/>
      <c r="S7"/>
    </row>
    <row r="8" spans="1:19" x14ac:dyDescent="0.25">
      <c r="A8" s="15" t="s">
        <v>31</v>
      </c>
      <c r="B8" s="1" t="s">
        <v>8</v>
      </c>
      <c r="C8" s="11" t="s">
        <v>42</v>
      </c>
      <c r="D8" s="32">
        <v>32.270000000000003</v>
      </c>
      <c r="E8" s="32">
        <v>36.770000000000003</v>
      </c>
      <c r="F8" s="32">
        <f>E8-D8</f>
        <v>4.5</v>
      </c>
      <c r="G8" s="54">
        <v>91.5</v>
      </c>
      <c r="H8" s="54">
        <v>91.5</v>
      </c>
      <c r="I8" s="54">
        <v>91.5</v>
      </c>
      <c r="J8" s="54">
        <f>SUM(G8:I8)</f>
        <v>274.5</v>
      </c>
      <c r="K8" s="107"/>
      <c r="L8" s="107"/>
      <c r="M8" s="128"/>
      <c r="N8" s="128"/>
      <c r="O8" s="129"/>
      <c r="Q8" s="5"/>
      <c r="R8" s="4"/>
      <c r="S8"/>
    </row>
    <row r="9" spans="1:19" ht="15.75" thickBot="1" x14ac:dyDescent="0.3">
      <c r="A9" s="34" t="s">
        <v>31</v>
      </c>
      <c r="B9" s="3" t="s">
        <v>8</v>
      </c>
      <c r="C9" s="76" t="s">
        <v>33</v>
      </c>
      <c r="D9" s="35">
        <v>36.770000000000003</v>
      </c>
      <c r="E9" s="35">
        <v>46.25</v>
      </c>
      <c r="F9" s="35">
        <f>E9-D9</f>
        <v>9.4799999999999969</v>
      </c>
      <c r="G9" s="73">
        <v>198.17</v>
      </c>
      <c r="H9" s="73">
        <v>198.17</v>
      </c>
      <c r="I9" s="73">
        <v>198.17</v>
      </c>
      <c r="J9" s="73">
        <f t="shared" si="0"/>
        <v>594.51</v>
      </c>
      <c r="K9" s="77">
        <v>15108</v>
      </c>
      <c r="L9" s="77">
        <f>K9*3</f>
        <v>45324</v>
      </c>
      <c r="M9" s="125"/>
      <c r="N9" s="126"/>
      <c r="O9" s="127"/>
      <c r="Q9" s="5"/>
      <c r="R9" s="4"/>
      <c r="S9"/>
    </row>
    <row r="10" spans="1:19" x14ac:dyDescent="0.25">
      <c r="A10" s="17" t="s">
        <v>31</v>
      </c>
      <c r="B10" s="13" t="s">
        <v>7</v>
      </c>
      <c r="C10" s="18" t="s">
        <v>33</v>
      </c>
      <c r="D10" s="19">
        <v>51.8</v>
      </c>
      <c r="E10" s="19">
        <v>68.290999999999997</v>
      </c>
      <c r="F10" s="19">
        <v>16.491</v>
      </c>
      <c r="G10" s="40">
        <v>99.8</v>
      </c>
      <c r="H10" s="40">
        <v>99.8</v>
      </c>
      <c r="I10" s="40">
        <v>99.8</v>
      </c>
      <c r="J10" s="40">
        <f t="shared" si="0"/>
        <v>299.39999999999998</v>
      </c>
      <c r="K10" s="78">
        <v>282</v>
      </c>
      <c r="L10" s="78">
        <f>K10*3</f>
        <v>846</v>
      </c>
      <c r="M10" s="145"/>
      <c r="N10" s="145"/>
      <c r="O10" s="146"/>
      <c r="Q10" s="5"/>
      <c r="R10" s="4"/>
      <c r="S10"/>
    </row>
    <row r="11" spans="1:19" x14ac:dyDescent="0.25">
      <c r="A11" s="15" t="s">
        <v>50</v>
      </c>
      <c r="B11" s="1" t="s">
        <v>8</v>
      </c>
      <c r="C11" s="11" t="s">
        <v>33</v>
      </c>
      <c r="D11" s="12">
        <v>0</v>
      </c>
      <c r="E11" s="12">
        <v>13.43</v>
      </c>
      <c r="F11" s="12">
        <v>13.43</v>
      </c>
      <c r="G11" s="40">
        <v>41.3</v>
      </c>
      <c r="H11" s="40">
        <v>41.3</v>
      </c>
      <c r="I11" s="40">
        <v>41.3</v>
      </c>
      <c r="J11" s="40">
        <f t="shared" ref="J11:J16" si="1">SUM(G11:I11)</f>
        <v>123.89999999999999</v>
      </c>
      <c r="K11" s="103">
        <v>4225</v>
      </c>
      <c r="L11" s="103">
        <v>12675</v>
      </c>
      <c r="M11" s="128"/>
      <c r="N11" s="128"/>
      <c r="O11" s="129"/>
      <c r="Q11" s="5"/>
      <c r="R11" s="4"/>
      <c r="S11"/>
    </row>
    <row r="12" spans="1:19" x14ac:dyDescent="0.25">
      <c r="A12" s="15" t="s">
        <v>50</v>
      </c>
      <c r="B12" s="1" t="s">
        <v>8</v>
      </c>
      <c r="C12" s="11" t="s">
        <v>51</v>
      </c>
      <c r="D12" s="12">
        <v>13.43</v>
      </c>
      <c r="E12" s="12">
        <v>21.23</v>
      </c>
      <c r="F12" s="12">
        <v>7.8</v>
      </c>
      <c r="G12" s="13">
        <v>25.13</v>
      </c>
      <c r="H12" s="14">
        <v>25.13</v>
      </c>
      <c r="I12" s="14">
        <v>25.13</v>
      </c>
      <c r="J12" s="1">
        <f t="shared" si="1"/>
        <v>75.39</v>
      </c>
      <c r="K12" s="103">
        <v>1130</v>
      </c>
      <c r="L12" s="103">
        <v>3390</v>
      </c>
      <c r="M12" s="128"/>
      <c r="N12" s="128"/>
      <c r="O12" s="129"/>
      <c r="Q12" s="5"/>
      <c r="R12" s="4"/>
      <c r="S12"/>
    </row>
    <row r="13" spans="1:19" x14ac:dyDescent="0.25">
      <c r="A13" s="15" t="s">
        <v>52</v>
      </c>
      <c r="B13" s="1" t="s">
        <v>8</v>
      </c>
      <c r="C13" s="11" t="s">
        <v>51</v>
      </c>
      <c r="D13" s="12">
        <v>0</v>
      </c>
      <c r="E13" s="12">
        <v>22.96</v>
      </c>
      <c r="F13" s="12">
        <v>22.96</v>
      </c>
      <c r="G13" s="13">
        <v>81.7</v>
      </c>
      <c r="H13" s="14">
        <v>81.7</v>
      </c>
      <c r="I13" s="14">
        <v>81.7</v>
      </c>
      <c r="J13" s="53">
        <f t="shared" si="1"/>
        <v>245.10000000000002</v>
      </c>
      <c r="K13" s="103">
        <v>3700</v>
      </c>
      <c r="L13" s="103">
        <v>11100</v>
      </c>
      <c r="M13" s="128"/>
      <c r="N13" s="128"/>
      <c r="O13" s="129"/>
      <c r="Q13" s="5"/>
      <c r="R13" s="4"/>
      <c r="S13"/>
    </row>
    <row r="14" spans="1:19" x14ac:dyDescent="0.25">
      <c r="A14" s="15" t="s">
        <v>53</v>
      </c>
      <c r="B14" s="1" t="s">
        <v>8</v>
      </c>
      <c r="C14" s="11" t="s">
        <v>51</v>
      </c>
      <c r="D14" s="12">
        <v>0</v>
      </c>
      <c r="E14" s="12">
        <v>21.23</v>
      </c>
      <c r="F14" s="12">
        <v>21.23</v>
      </c>
      <c r="G14" s="13">
        <v>25.63</v>
      </c>
      <c r="H14" s="14">
        <v>25.63</v>
      </c>
      <c r="I14" s="14">
        <v>25.63</v>
      </c>
      <c r="J14" s="1">
        <f t="shared" si="1"/>
        <v>76.89</v>
      </c>
      <c r="K14" s="103">
        <v>14384</v>
      </c>
      <c r="L14" s="103">
        <v>43152</v>
      </c>
      <c r="M14" s="132" t="s">
        <v>56</v>
      </c>
      <c r="N14" s="132"/>
      <c r="O14" s="133"/>
      <c r="Q14" s="5"/>
      <c r="R14" s="4"/>
      <c r="S14"/>
    </row>
    <row r="15" spans="1:19" ht="15.75" customHeight="1" x14ac:dyDescent="0.25">
      <c r="A15" s="15" t="s">
        <v>54</v>
      </c>
      <c r="B15" s="1" t="s">
        <v>8</v>
      </c>
      <c r="C15" s="11" t="s">
        <v>51</v>
      </c>
      <c r="D15" s="12">
        <v>208.19</v>
      </c>
      <c r="E15" s="12">
        <v>250.67</v>
      </c>
      <c r="F15" s="12">
        <v>42.48</v>
      </c>
      <c r="G15" s="1">
        <v>105.54</v>
      </c>
      <c r="H15" s="14">
        <v>105.54</v>
      </c>
      <c r="I15" s="14">
        <v>105.54</v>
      </c>
      <c r="J15" s="1">
        <f t="shared" si="1"/>
        <v>316.62</v>
      </c>
      <c r="K15" s="103">
        <v>3650</v>
      </c>
      <c r="L15" s="103">
        <v>10950</v>
      </c>
      <c r="M15" s="130" t="s">
        <v>57</v>
      </c>
      <c r="N15" s="130"/>
      <c r="O15" s="131"/>
      <c r="Q15" s="5"/>
      <c r="R15" s="4"/>
      <c r="S15"/>
    </row>
    <row r="16" spans="1:19" x14ac:dyDescent="0.25">
      <c r="A16" s="15" t="s">
        <v>55</v>
      </c>
      <c r="B16" s="1" t="s">
        <v>8</v>
      </c>
      <c r="C16" s="11" t="s">
        <v>51</v>
      </c>
      <c r="D16" s="12">
        <v>64.81</v>
      </c>
      <c r="E16" s="12">
        <v>113.22</v>
      </c>
      <c r="F16" s="12">
        <v>48.41</v>
      </c>
      <c r="G16" s="1">
        <v>207.02</v>
      </c>
      <c r="H16" s="20">
        <v>207.02</v>
      </c>
      <c r="I16" s="20">
        <v>207.02</v>
      </c>
      <c r="J16" s="1">
        <f t="shared" si="1"/>
        <v>621.06000000000006</v>
      </c>
      <c r="K16" s="103">
        <v>1915</v>
      </c>
      <c r="L16" s="103">
        <v>5745</v>
      </c>
      <c r="M16" s="136" t="s">
        <v>58</v>
      </c>
      <c r="N16" s="136"/>
      <c r="O16" s="137"/>
      <c r="Q16" s="5"/>
      <c r="R16" s="4"/>
      <c r="S16"/>
    </row>
    <row r="17" spans="1:30" x14ac:dyDescent="0.25">
      <c r="A17" s="15"/>
      <c r="B17" s="1"/>
      <c r="C17" s="11"/>
      <c r="D17" s="12"/>
      <c r="E17" s="12"/>
      <c r="F17" s="12"/>
      <c r="G17" s="1"/>
      <c r="H17" s="14"/>
      <c r="I17" s="14"/>
      <c r="J17" s="14"/>
      <c r="K17" s="74"/>
      <c r="L17" s="74"/>
      <c r="M17" s="138"/>
      <c r="N17" s="138"/>
      <c r="O17" s="139"/>
      <c r="Q17" s="5"/>
      <c r="R17" s="4"/>
      <c r="S17"/>
    </row>
    <row r="18" spans="1:30" x14ac:dyDescent="0.25">
      <c r="A18" s="15"/>
      <c r="B18" s="1"/>
      <c r="C18" s="11"/>
      <c r="D18" s="12"/>
      <c r="E18" s="12"/>
      <c r="F18" s="12"/>
      <c r="G18" s="1"/>
      <c r="H18" s="14"/>
      <c r="I18" s="14"/>
      <c r="J18" s="14"/>
      <c r="K18" s="74"/>
      <c r="L18" s="74"/>
      <c r="M18" s="117"/>
      <c r="N18" s="117"/>
      <c r="O18" s="118"/>
      <c r="Q18" s="5"/>
      <c r="R18" s="4"/>
      <c r="S18"/>
      <c r="AD18" s="105"/>
    </row>
    <row r="19" spans="1:30" x14ac:dyDescent="0.25">
      <c r="A19" s="15"/>
      <c r="B19" s="1"/>
      <c r="C19" s="11"/>
      <c r="D19" s="12"/>
      <c r="E19" s="12"/>
      <c r="F19" s="12"/>
      <c r="G19" s="1"/>
      <c r="H19" s="14"/>
      <c r="I19" s="14"/>
      <c r="J19" s="14"/>
      <c r="K19" s="74"/>
      <c r="L19" s="74"/>
      <c r="M19" s="117"/>
      <c r="N19" s="117"/>
      <c r="O19" s="118"/>
      <c r="Q19" s="5"/>
      <c r="R19" s="4"/>
      <c r="S19"/>
    </row>
    <row r="20" spans="1:30" x14ac:dyDescent="0.25">
      <c r="A20" s="15"/>
      <c r="B20" s="1"/>
      <c r="C20" s="11"/>
      <c r="D20" s="12"/>
      <c r="E20" s="12"/>
      <c r="F20" s="12"/>
      <c r="G20" s="1"/>
      <c r="H20" s="14"/>
      <c r="I20" s="14"/>
      <c r="J20" s="14"/>
      <c r="K20" s="74"/>
      <c r="L20" s="74"/>
      <c r="M20" s="117"/>
      <c r="N20" s="117"/>
      <c r="O20" s="118"/>
      <c r="Q20" s="5"/>
      <c r="R20" s="4"/>
      <c r="S20"/>
    </row>
    <row r="21" spans="1:30" x14ac:dyDescent="0.25">
      <c r="A21" s="15"/>
      <c r="B21" s="1"/>
      <c r="C21" s="11"/>
      <c r="D21" s="12"/>
      <c r="E21" s="12"/>
      <c r="F21" s="12"/>
      <c r="G21" s="1"/>
      <c r="H21" s="14"/>
      <c r="I21" s="14"/>
      <c r="J21" s="14"/>
      <c r="K21" s="74"/>
      <c r="L21" s="74"/>
      <c r="M21" s="117"/>
      <c r="N21" s="117"/>
      <c r="O21" s="118"/>
      <c r="Q21" s="5"/>
      <c r="R21" s="4"/>
      <c r="S21"/>
    </row>
    <row r="22" spans="1:30" ht="15.75" customHeight="1" thickBot="1" x14ac:dyDescent="0.3">
      <c r="A22" s="21"/>
      <c r="B22" s="26"/>
      <c r="C22" s="25"/>
      <c r="D22" s="22"/>
      <c r="E22" s="22"/>
      <c r="F22" s="22"/>
      <c r="G22" s="26"/>
      <c r="H22" s="23"/>
      <c r="I22" s="23"/>
      <c r="J22" s="23"/>
      <c r="K22" s="75"/>
      <c r="L22" s="75"/>
      <c r="M22" s="115"/>
      <c r="N22" s="115"/>
      <c r="O22" s="116"/>
      <c r="Q22" s="5"/>
      <c r="R22" s="4"/>
      <c r="S22"/>
    </row>
    <row r="23" spans="1:30" ht="16.5" thickTop="1" thickBot="1" x14ac:dyDescent="0.3">
      <c r="A23" s="147" t="s">
        <v>25</v>
      </c>
      <c r="B23" s="148"/>
      <c r="C23" s="149"/>
      <c r="D23" s="149"/>
      <c r="E23" s="149"/>
      <c r="F23" s="149"/>
      <c r="G23" s="42">
        <f>SUM(G3:G22)</f>
        <v>1443.56</v>
      </c>
      <c r="H23" s="43">
        <f>SUM(H3:H22)</f>
        <v>1443.56</v>
      </c>
      <c r="I23" s="43">
        <f>SUM(I3:I22)</f>
        <v>1443.56</v>
      </c>
      <c r="J23" s="43">
        <f>SUM(J3:J22)</f>
        <v>4330.68</v>
      </c>
      <c r="K23" s="45">
        <f>SUM(K3:K21)</f>
        <v>146103</v>
      </c>
      <c r="L23" s="49">
        <f>SUM(L3:L22)</f>
        <v>438309</v>
      </c>
      <c r="M23" s="160" t="s">
        <v>29</v>
      </c>
      <c r="N23" s="160"/>
      <c r="O23" s="161"/>
      <c r="R23" s="4"/>
      <c r="S23"/>
    </row>
    <row r="24" spans="1:30" x14ac:dyDescent="0.25">
      <c r="A24" s="79"/>
      <c r="B24" s="79"/>
      <c r="C24" s="79"/>
      <c r="D24" s="79"/>
      <c r="E24" s="79"/>
      <c r="F24" s="79"/>
      <c r="G24" s="79"/>
      <c r="H24" s="80"/>
      <c r="I24" s="80"/>
      <c r="J24" s="80"/>
      <c r="K24" s="81"/>
      <c r="L24" s="82"/>
      <c r="M24" s="83"/>
      <c r="N24" s="83"/>
      <c r="O24" s="83"/>
      <c r="R24" s="4"/>
      <c r="S24"/>
    </row>
    <row r="25" spans="1:30" ht="15.75" thickBot="1" x14ac:dyDescent="0.3">
      <c r="A25" s="2"/>
      <c r="B25" s="2"/>
      <c r="C25" s="2"/>
      <c r="D25" s="2"/>
      <c r="E25" s="2"/>
      <c r="F25" s="2"/>
      <c r="H25" s="27"/>
      <c r="I25" s="27"/>
      <c r="J25" s="27"/>
      <c r="K25" s="27"/>
      <c r="R25" s="4"/>
      <c r="S25"/>
    </row>
    <row r="26" spans="1:30" ht="57.6" customHeight="1" thickBot="1" x14ac:dyDescent="0.3">
      <c r="A26" s="28" t="s">
        <v>6</v>
      </c>
      <c r="B26" s="37"/>
      <c r="C26" s="29" t="s">
        <v>0</v>
      </c>
      <c r="D26" s="16" t="s">
        <v>1</v>
      </c>
      <c r="E26" s="16" t="s">
        <v>20</v>
      </c>
      <c r="F26" s="16" t="s">
        <v>2</v>
      </c>
      <c r="G26" s="16" t="s">
        <v>17</v>
      </c>
      <c r="H26" s="16" t="s">
        <v>18</v>
      </c>
      <c r="I26" s="16" t="s">
        <v>19</v>
      </c>
      <c r="J26" s="38" t="s">
        <v>3</v>
      </c>
      <c r="K26" s="16" t="s">
        <v>26</v>
      </c>
      <c r="L26" s="46" t="s">
        <v>28</v>
      </c>
      <c r="M26" s="150" t="s">
        <v>21</v>
      </c>
      <c r="N26" s="151"/>
      <c r="O26" s="152"/>
    </row>
    <row r="27" spans="1:30" ht="15" customHeight="1" x14ac:dyDescent="0.25">
      <c r="A27" s="17" t="s">
        <v>39</v>
      </c>
      <c r="B27" s="41" t="s">
        <v>9</v>
      </c>
      <c r="C27" s="18" t="s">
        <v>32</v>
      </c>
      <c r="D27" s="19">
        <v>198.69</v>
      </c>
      <c r="E27" s="12">
        <v>241.18</v>
      </c>
      <c r="F27" s="12">
        <v>42.49</v>
      </c>
      <c r="G27" s="24">
        <v>814.21</v>
      </c>
      <c r="H27" s="24">
        <v>814.21</v>
      </c>
      <c r="I27" s="24">
        <v>814.21</v>
      </c>
      <c r="J27" s="65">
        <f>SUM(G27:I27)</f>
        <v>2442.63</v>
      </c>
      <c r="K27" s="39">
        <v>283970</v>
      </c>
      <c r="L27" s="39">
        <f>K27*3</f>
        <v>851910</v>
      </c>
      <c r="M27" s="153" t="s">
        <v>43</v>
      </c>
      <c r="N27" s="154"/>
      <c r="O27" s="155"/>
    </row>
    <row r="28" spans="1:30" ht="15" customHeight="1" thickBot="1" x14ac:dyDescent="0.3">
      <c r="A28" s="21"/>
      <c r="B28" s="47"/>
      <c r="C28" s="25"/>
      <c r="D28" s="22"/>
      <c r="E28" s="22"/>
      <c r="F28" s="22"/>
      <c r="G28" s="26"/>
      <c r="H28" s="26"/>
      <c r="I28" s="26"/>
      <c r="J28" s="23"/>
      <c r="K28" s="48"/>
      <c r="L28" s="48"/>
      <c r="M28" s="156"/>
      <c r="N28" s="157"/>
      <c r="O28" s="158"/>
    </row>
    <row r="29" spans="1:30" ht="16.5" thickTop="1" thickBot="1" x14ac:dyDescent="0.3">
      <c r="A29" s="147" t="s">
        <v>27</v>
      </c>
      <c r="B29" s="148"/>
      <c r="C29" s="149"/>
      <c r="D29" s="149"/>
      <c r="E29" s="149"/>
      <c r="F29" s="149"/>
      <c r="G29" s="43">
        <f t="shared" ref="G29:K29" si="2">SUM(G27:G28)</f>
        <v>814.21</v>
      </c>
      <c r="H29" s="43">
        <f t="shared" si="2"/>
        <v>814.21</v>
      </c>
      <c r="I29" s="43">
        <f t="shared" si="2"/>
        <v>814.21</v>
      </c>
      <c r="J29" s="66">
        <f t="shared" si="2"/>
        <v>2442.63</v>
      </c>
      <c r="K29" s="44">
        <f t="shared" si="2"/>
        <v>283970</v>
      </c>
      <c r="L29" s="44">
        <f>SUM(L27:L28)</f>
        <v>851910</v>
      </c>
      <c r="M29" s="159"/>
      <c r="N29" s="159"/>
      <c r="O29" s="159"/>
    </row>
    <row r="30" spans="1:30" x14ac:dyDescent="0.25">
      <c r="A30" s="2"/>
      <c r="B30" s="2"/>
      <c r="C30" s="2"/>
      <c r="D30" s="2"/>
      <c r="E30" s="2"/>
      <c r="F30" s="2"/>
      <c r="L30" s="2"/>
      <c r="M30" s="2"/>
      <c r="N30" s="36"/>
      <c r="O30" s="27"/>
    </row>
    <row r="31" spans="1:30" ht="16.5" customHeight="1" x14ac:dyDescent="0.25"/>
    <row r="32" spans="1:30" ht="15.75" customHeight="1" x14ac:dyDescent="0.25"/>
    <row r="34" spans="12:15" ht="16.5" customHeight="1" x14ac:dyDescent="0.25">
      <c r="L34" s="4"/>
      <c r="O34" s="4"/>
    </row>
  </sheetData>
  <mergeCells count="28">
    <mergeCell ref="A29:F29"/>
    <mergeCell ref="A23:F23"/>
    <mergeCell ref="M26:O26"/>
    <mergeCell ref="M27:O27"/>
    <mergeCell ref="M28:O28"/>
    <mergeCell ref="M29:O29"/>
    <mergeCell ref="M23:O23"/>
    <mergeCell ref="M2:O2"/>
    <mergeCell ref="M16:O16"/>
    <mergeCell ref="M17:O17"/>
    <mergeCell ref="M18:O18"/>
    <mergeCell ref="M5:O5"/>
    <mergeCell ref="M8:O8"/>
    <mergeCell ref="M7:O7"/>
    <mergeCell ref="M6:O6"/>
    <mergeCell ref="M12:O12"/>
    <mergeCell ref="M11:O11"/>
    <mergeCell ref="M10:O10"/>
    <mergeCell ref="M22:O22"/>
    <mergeCell ref="M21:O21"/>
    <mergeCell ref="M20:O20"/>
    <mergeCell ref="M19:O19"/>
    <mergeCell ref="M3:O3"/>
    <mergeCell ref="M4:O4"/>
    <mergeCell ref="M9:O9"/>
    <mergeCell ref="M13:O13"/>
    <mergeCell ref="M15:O15"/>
    <mergeCell ref="M14:O14"/>
  </mergeCells>
  <pageMargins left="0.25" right="0" top="0.75" bottom="0.75" header="0.3" footer="0.3"/>
  <pageSetup scale="95" orientation="landscape" r:id="rId1"/>
  <headerFooter>
    <oddHeader>&amp;CMaintenance Roadside Mowing 
Guntersville Area / Dutton District&amp;RJackson and DeKalb Counties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zoomScaleNormal="100" workbookViewId="0"/>
    <sheetView workbookViewId="1"/>
  </sheetViews>
  <sheetFormatPr defaultRowHeight="15" x14ac:dyDescent="0.25"/>
  <cols>
    <col min="1" max="1" width="8.140625" bestFit="1" customWidth="1"/>
    <col min="2" max="2" width="18.28515625" bestFit="1" customWidth="1"/>
    <col min="3" max="3" width="32.140625" customWidth="1"/>
    <col min="4" max="4" width="9.140625" style="2" bestFit="1" customWidth="1"/>
    <col min="5" max="5" width="9.7109375" style="2" bestFit="1" customWidth="1"/>
    <col min="6" max="6" width="8.28515625" style="2" bestFit="1" customWidth="1"/>
    <col min="7" max="7" width="12.85546875" style="2" bestFit="1" customWidth="1"/>
    <col min="8" max="8" width="6.85546875" style="2" bestFit="1" customWidth="1"/>
    <col min="9" max="9" width="9.140625" style="2" customWidth="1"/>
    <col min="10" max="11" width="13.140625" style="2" customWidth="1"/>
    <col min="12" max="12" width="14" customWidth="1"/>
  </cols>
  <sheetData>
    <row r="1" spans="1:12" ht="15.75" thickBot="1" x14ac:dyDescent="0.3">
      <c r="A1" t="s">
        <v>59</v>
      </c>
    </row>
    <row r="2" spans="1:12" s="92" customFormat="1" ht="45.75" thickBot="1" x14ac:dyDescent="0.3">
      <c r="A2" s="90" t="s">
        <v>11</v>
      </c>
      <c r="B2" s="8" t="s">
        <v>12</v>
      </c>
      <c r="C2" s="8" t="s">
        <v>5</v>
      </c>
      <c r="D2" s="8" t="s">
        <v>4</v>
      </c>
      <c r="E2" s="8" t="s">
        <v>46</v>
      </c>
      <c r="F2" s="8" t="s">
        <v>13</v>
      </c>
      <c r="G2" s="8" t="s">
        <v>49</v>
      </c>
      <c r="H2" s="8" t="s">
        <v>14</v>
      </c>
      <c r="I2" s="8" t="s">
        <v>15</v>
      </c>
      <c r="J2" s="93" t="s">
        <v>47</v>
      </c>
      <c r="K2" s="91" t="s">
        <v>48</v>
      </c>
    </row>
    <row r="3" spans="1:12" x14ac:dyDescent="0.25">
      <c r="A3" s="9">
        <v>1</v>
      </c>
      <c r="B3" s="84">
        <v>98856</v>
      </c>
      <c r="C3" s="10" t="s">
        <v>10</v>
      </c>
      <c r="D3" s="10" t="s">
        <v>8</v>
      </c>
      <c r="E3" s="71">
        <v>683.01</v>
      </c>
      <c r="F3" s="10" t="s">
        <v>33</v>
      </c>
      <c r="G3" s="71">
        <f>E3*3</f>
        <v>2049.0299999999997</v>
      </c>
      <c r="H3" s="10" t="s">
        <v>16</v>
      </c>
      <c r="I3" s="87"/>
      <c r="J3" s="95"/>
      <c r="K3" s="96"/>
      <c r="L3" s="94"/>
    </row>
    <row r="4" spans="1:12" x14ac:dyDescent="0.25">
      <c r="A4" s="6">
        <v>2</v>
      </c>
      <c r="B4" s="85">
        <v>98856</v>
      </c>
      <c r="C4" s="1" t="s">
        <v>22</v>
      </c>
      <c r="D4" s="1" t="s">
        <v>8</v>
      </c>
      <c r="E4" s="50">
        <v>74320</v>
      </c>
      <c r="F4" s="1" t="s">
        <v>33</v>
      </c>
      <c r="G4" s="50">
        <f t="shared" ref="G4:G14" si="0">E4*3</f>
        <v>222960</v>
      </c>
      <c r="H4" s="1" t="s">
        <v>24</v>
      </c>
      <c r="I4" s="88"/>
      <c r="J4" s="97"/>
      <c r="K4" s="98"/>
      <c r="L4" s="94"/>
    </row>
    <row r="5" spans="1:12" ht="15.75" thickBot="1" x14ac:dyDescent="0.3">
      <c r="A5" s="7">
        <v>3</v>
      </c>
      <c r="B5" s="86">
        <v>98856</v>
      </c>
      <c r="C5" s="3" t="s">
        <v>23</v>
      </c>
      <c r="D5" s="3" t="s">
        <v>8</v>
      </c>
      <c r="E5" s="35">
        <v>47.6</v>
      </c>
      <c r="F5" s="3" t="s">
        <v>33</v>
      </c>
      <c r="G5" s="35">
        <f t="shared" si="0"/>
        <v>142.80000000000001</v>
      </c>
      <c r="H5" s="3" t="s">
        <v>45</v>
      </c>
      <c r="I5" s="89"/>
      <c r="J5" s="99"/>
      <c r="K5" s="100"/>
      <c r="L5" s="94"/>
    </row>
    <row r="6" spans="1:12" x14ac:dyDescent="0.25">
      <c r="A6" s="9">
        <v>4</v>
      </c>
      <c r="B6" s="84">
        <v>98856</v>
      </c>
      <c r="C6" s="10" t="s">
        <v>10</v>
      </c>
      <c r="D6" s="10" t="s">
        <v>7</v>
      </c>
      <c r="E6" s="71">
        <f>Data!I10</f>
        <v>99.8</v>
      </c>
      <c r="F6" s="10" t="s">
        <v>33</v>
      </c>
      <c r="G6" s="71">
        <f t="shared" si="0"/>
        <v>299.39999999999998</v>
      </c>
      <c r="H6" s="10" t="s">
        <v>16</v>
      </c>
      <c r="I6" s="87"/>
      <c r="J6" s="95"/>
      <c r="K6" s="96"/>
      <c r="L6" s="94"/>
    </row>
    <row r="7" spans="1:12" x14ac:dyDescent="0.25">
      <c r="A7" s="6">
        <v>5</v>
      </c>
      <c r="B7" s="85">
        <v>98856</v>
      </c>
      <c r="C7" s="1" t="s">
        <v>22</v>
      </c>
      <c r="D7" s="1" t="s">
        <v>7</v>
      </c>
      <c r="E7" s="50">
        <f>Data!K10</f>
        <v>282</v>
      </c>
      <c r="F7" s="1" t="s">
        <v>33</v>
      </c>
      <c r="G7" s="50">
        <f t="shared" si="0"/>
        <v>846</v>
      </c>
      <c r="H7" s="1" t="s">
        <v>24</v>
      </c>
      <c r="I7" s="88"/>
      <c r="J7" s="97"/>
      <c r="K7" s="98"/>
      <c r="L7" s="94"/>
    </row>
    <row r="8" spans="1:12" ht="15.75" thickBot="1" x14ac:dyDescent="0.3">
      <c r="A8" s="7">
        <v>6</v>
      </c>
      <c r="B8" s="86">
        <v>98856</v>
      </c>
      <c r="C8" s="3" t="s">
        <v>23</v>
      </c>
      <c r="D8" s="3" t="s">
        <v>7</v>
      </c>
      <c r="E8" s="35">
        <f>Data!F10</f>
        <v>16.491</v>
      </c>
      <c r="F8" s="3" t="s">
        <v>33</v>
      </c>
      <c r="G8" s="35">
        <f t="shared" si="0"/>
        <v>49.472999999999999</v>
      </c>
      <c r="H8" s="3" t="s">
        <v>45</v>
      </c>
      <c r="I8" s="89"/>
      <c r="J8" s="99"/>
      <c r="K8" s="100"/>
      <c r="L8" s="94"/>
    </row>
    <row r="9" spans="1:12" x14ac:dyDescent="0.25">
      <c r="A9" s="9">
        <v>7</v>
      </c>
      <c r="B9" s="84">
        <v>98856</v>
      </c>
      <c r="C9" s="10" t="s">
        <v>10</v>
      </c>
      <c r="D9" s="10" t="s">
        <v>8</v>
      </c>
      <c r="E9" s="71">
        <v>660.75</v>
      </c>
      <c r="F9" s="10" t="s">
        <v>42</v>
      </c>
      <c r="G9" s="71">
        <f t="shared" si="0"/>
        <v>1982.25</v>
      </c>
      <c r="H9" s="10" t="s">
        <v>16</v>
      </c>
      <c r="I9" s="87"/>
      <c r="J9" s="95"/>
      <c r="K9" s="96"/>
      <c r="L9" s="94"/>
    </row>
    <row r="10" spans="1:12" x14ac:dyDescent="0.25">
      <c r="A10" s="6">
        <v>8</v>
      </c>
      <c r="B10" s="85">
        <v>98856</v>
      </c>
      <c r="C10" s="1" t="s">
        <v>22</v>
      </c>
      <c r="D10" s="1" t="s">
        <v>8</v>
      </c>
      <c r="E10" s="50">
        <v>71501</v>
      </c>
      <c r="F10" s="1" t="s">
        <v>42</v>
      </c>
      <c r="G10" s="50">
        <f t="shared" si="0"/>
        <v>214503</v>
      </c>
      <c r="H10" s="1" t="s">
        <v>24</v>
      </c>
      <c r="I10" s="88"/>
      <c r="J10" s="97"/>
      <c r="K10" s="98"/>
      <c r="L10" s="94"/>
    </row>
    <row r="11" spans="1:12" ht="15.75" thickBot="1" x14ac:dyDescent="0.3">
      <c r="A11" s="7">
        <v>9</v>
      </c>
      <c r="B11" s="86">
        <v>98856</v>
      </c>
      <c r="C11" s="3" t="s">
        <v>23</v>
      </c>
      <c r="D11" s="3" t="s">
        <v>8</v>
      </c>
      <c r="E11" s="35">
        <v>163.1</v>
      </c>
      <c r="F11" s="3" t="s">
        <v>42</v>
      </c>
      <c r="G11" s="35">
        <f t="shared" si="0"/>
        <v>489.29999999999995</v>
      </c>
      <c r="H11" s="3" t="s">
        <v>45</v>
      </c>
      <c r="I11" s="89"/>
      <c r="J11" s="99"/>
      <c r="K11" s="100"/>
      <c r="L11" s="94"/>
    </row>
    <row r="12" spans="1:12" x14ac:dyDescent="0.25">
      <c r="A12" s="9">
        <v>10</v>
      </c>
      <c r="B12" s="84">
        <v>98856</v>
      </c>
      <c r="C12" s="10" t="s">
        <v>10</v>
      </c>
      <c r="D12" s="10" t="s">
        <v>9</v>
      </c>
      <c r="E12" s="71">
        <f>Data!I27</f>
        <v>814.21</v>
      </c>
      <c r="F12" s="10" t="s">
        <v>42</v>
      </c>
      <c r="G12" s="71">
        <f t="shared" si="0"/>
        <v>2442.63</v>
      </c>
      <c r="H12" s="10" t="s">
        <v>16</v>
      </c>
      <c r="I12" s="87"/>
      <c r="J12" s="95"/>
      <c r="K12" s="96"/>
      <c r="L12" s="94"/>
    </row>
    <row r="13" spans="1:12" x14ac:dyDescent="0.25">
      <c r="A13" s="6">
        <v>11</v>
      </c>
      <c r="B13" s="85">
        <v>98856</v>
      </c>
      <c r="C13" s="1" t="s">
        <v>22</v>
      </c>
      <c r="D13" s="1" t="s">
        <v>9</v>
      </c>
      <c r="E13" s="50">
        <f>Data!K27</f>
        <v>283970</v>
      </c>
      <c r="F13" s="1" t="s">
        <v>42</v>
      </c>
      <c r="G13" s="50">
        <f t="shared" si="0"/>
        <v>851910</v>
      </c>
      <c r="H13" s="1" t="s">
        <v>24</v>
      </c>
      <c r="I13" s="88"/>
      <c r="J13" s="97"/>
      <c r="K13" s="98"/>
      <c r="L13" s="94"/>
    </row>
    <row r="14" spans="1:12" ht="15.75" thickBot="1" x14ac:dyDescent="0.3">
      <c r="A14" s="7">
        <v>12</v>
      </c>
      <c r="B14" s="86">
        <v>98856</v>
      </c>
      <c r="C14" s="3" t="s">
        <v>23</v>
      </c>
      <c r="D14" s="3" t="s">
        <v>9</v>
      </c>
      <c r="E14" s="35">
        <f>Data!F27</f>
        <v>42.49</v>
      </c>
      <c r="F14" s="3" t="s">
        <v>42</v>
      </c>
      <c r="G14" s="35">
        <f t="shared" si="0"/>
        <v>127.47</v>
      </c>
      <c r="H14" s="3" t="s">
        <v>45</v>
      </c>
      <c r="I14" s="89"/>
      <c r="J14" s="99"/>
      <c r="K14" s="100"/>
      <c r="L14" s="94"/>
    </row>
    <row r="15" spans="1:12" x14ac:dyDescent="0.25">
      <c r="J15" s="101"/>
      <c r="K15" s="102"/>
    </row>
  </sheetData>
  <pageMargins left="0.7" right="0.7" top="0.75" bottom="0.75" header="0.3" footer="0.3"/>
  <pageSetup scale="91" orientation="landscape" r:id="rId1"/>
  <headerFooter>
    <oddHeader xml:space="preserve">&amp;CRoadside Mowing Purchase Order Information 
NORTH REGION-GUNTERSVILLE AREA-DUTTON DISTRICT&amp;R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workbookViewId="0">
      <selection activeCell="H5" sqref="H5"/>
    </sheetView>
    <sheetView workbookViewId="1">
      <selection sqref="A1:E1"/>
    </sheetView>
  </sheetViews>
  <sheetFormatPr defaultRowHeight="15" x14ac:dyDescent="0.25"/>
  <cols>
    <col min="1" max="1" width="9.85546875" customWidth="1"/>
    <col min="2" max="2" width="20.7109375" customWidth="1"/>
    <col min="3" max="3" width="16.28515625" customWidth="1"/>
    <col min="4" max="4" width="15.28515625" customWidth="1"/>
    <col min="5" max="5" width="24" customWidth="1"/>
  </cols>
  <sheetData>
    <row r="1" spans="1:5" ht="15.75" thickBot="1" x14ac:dyDescent="0.3">
      <c r="A1" t="s">
        <v>59</v>
      </c>
    </row>
    <row r="2" spans="1:5" ht="16.5" thickTop="1" thickBot="1" x14ac:dyDescent="0.3">
      <c r="A2" s="112"/>
      <c r="B2" s="113"/>
      <c r="C2" s="113" t="s">
        <v>41</v>
      </c>
      <c r="D2" s="113"/>
      <c r="E2" s="114"/>
    </row>
    <row r="3" spans="1:5" ht="15.75" thickTop="1" x14ac:dyDescent="0.25">
      <c r="A3" s="167" t="s">
        <v>34</v>
      </c>
      <c r="B3" s="167" t="s">
        <v>35</v>
      </c>
      <c r="C3" s="170" t="s">
        <v>36</v>
      </c>
      <c r="D3" s="167" t="s">
        <v>37</v>
      </c>
      <c r="E3" s="170" t="s">
        <v>21</v>
      </c>
    </row>
    <row r="4" spans="1:5" x14ac:dyDescent="0.25">
      <c r="A4" s="168"/>
      <c r="B4" s="168"/>
      <c r="C4" s="168"/>
      <c r="D4" s="171"/>
      <c r="E4" s="168"/>
    </row>
    <row r="5" spans="1:5" x14ac:dyDescent="0.25">
      <c r="A5" s="168"/>
      <c r="B5" s="168"/>
      <c r="C5" s="168"/>
      <c r="D5" s="171"/>
      <c r="E5" s="168"/>
    </row>
    <row r="6" spans="1:5" x14ac:dyDescent="0.25">
      <c r="A6" s="168"/>
      <c r="B6" s="168"/>
      <c r="C6" s="168"/>
      <c r="D6" s="171"/>
      <c r="E6" s="168"/>
    </row>
    <row r="7" spans="1:5" ht="15.75" thickBot="1" x14ac:dyDescent="0.3">
      <c r="A7" s="169"/>
      <c r="B7" s="169"/>
      <c r="C7" s="169"/>
      <c r="D7" s="172"/>
      <c r="E7" s="169"/>
    </row>
    <row r="8" spans="1:5" ht="15.75" thickTop="1" x14ac:dyDescent="0.25">
      <c r="A8" s="56"/>
      <c r="B8" s="56"/>
      <c r="C8" s="57"/>
      <c r="D8" s="57"/>
      <c r="E8" s="56"/>
    </row>
    <row r="9" spans="1:5" ht="16.5" x14ac:dyDescent="0.3">
      <c r="A9" s="58">
        <v>1</v>
      </c>
      <c r="B9" s="104">
        <v>46300</v>
      </c>
      <c r="C9" s="59">
        <v>1443.6</v>
      </c>
      <c r="D9" s="59">
        <v>20</v>
      </c>
      <c r="E9" s="51" t="s">
        <v>44</v>
      </c>
    </row>
    <row r="10" spans="1:5" x14ac:dyDescent="0.25">
      <c r="A10" s="58">
        <v>2</v>
      </c>
      <c r="B10" s="52">
        <v>46552</v>
      </c>
      <c r="C10" s="59">
        <v>1443.6</v>
      </c>
      <c r="D10" s="59">
        <v>20</v>
      </c>
      <c r="E10" s="51"/>
    </row>
    <row r="11" spans="1:5" x14ac:dyDescent="0.25">
      <c r="A11" s="58">
        <v>3</v>
      </c>
      <c r="B11" s="52">
        <v>46615</v>
      </c>
      <c r="C11" s="59">
        <v>1443.6</v>
      </c>
      <c r="D11" s="59">
        <v>20</v>
      </c>
      <c r="E11" s="51" t="s">
        <v>44</v>
      </c>
    </row>
    <row r="12" spans="1:5" x14ac:dyDescent="0.25">
      <c r="A12" s="58"/>
      <c r="B12" s="58"/>
      <c r="C12" s="59"/>
      <c r="D12" s="59"/>
      <c r="E12" s="58"/>
    </row>
    <row r="13" spans="1:5" hidden="1" x14ac:dyDescent="0.25">
      <c r="A13" s="58"/>
      <c r="B13" s="58"/>
      <c r="C13" s="59"/>
      <c r="D13" s="59"/>
      <c r="E13" s="58"/>
    </row>
    <row r="14" spans="1:5" hidden="1" x14ac:dyDescent="0.25">
      <c r="A14" s="58"/>
      <c r="B14" s="58"/>
      <c r="C14" s="59"/>
      <c r="D14" s="59"/>
      <c r="E14" s="58"/>
    </row>
    <row r="15" spans="1:5" hidden="1" x14ac:dyDescent="0.25">
      <c r="A15" s="58"/>
      <c r="B15" s="58"/>
      <c r="C15" s="59"/>
      <c r="D15" s="59"/>
      <c r="E15" s="58"/>
    </row>
    <row r="16" spans="1:5" hidden="1" x14ac:dyDescent="0.25">
      <c r="A16" s="58"/>
      <c r="B16" s="58"/>
      <c r="C16" s="59"/>
      <c r="D16" s="59"/>
      <c r="E16" s="58"/>
    </row>
    <row r="17" spans="1:5" hidden="1" x14ac:dyDescent="0.25">
      <c r="A17" s="58"/>
      <c r="B17" s="58"/>
      <c r="C17" s="59"/>
      <c r="D17" s="59"/>
      <c r="E17" s="58"/>
    </row>
    <row r="18" spans="1:5" hidden="1" x14ac:dyDescent="0.25">
      <c r="A18" s="58"/>
      <c r="B18" s="58"/>
      <c r="C18" s="59"/>
      <c r="D18" s="59"/>
      <c r="E18" s="58"/>
    </row>
    <row r="19" spans="1:5" hidden="1" x14ac:dyDescent="0.25">
      <c r="A19" s="58"/>
      <c r="B19" s="58"/>
      <c r="C19" s="59"/>
      <c r="D19" s="59"/>
      <c r="E19" s="58"/>
    </row>
    <row r="20" spans="1:5" hidden="1" x14ac:dyDescent="0.25">
      <c r="A20" s="58"/>
      <c r="B20" s="58"/>
      <c r="C20" s="59"/>
      <c r="D20" s="59"/>
      <c r="E20" s="58"/>
    </row>
    <row r="21" spans="1:5" hidden="1" x14ac:dyDescent="0.25">
      <c r="A21" s="58"/>
      <c r="B21" s="58"/>
      <c r="C21" s="59"/>
      <c r="D21" s="59"/>
      <c r="E21" s="58"/>
    </row>
    <row r="22" spans="1:5" hidden="1" x14ac:dyDescent="0.25">
      <c r="A22" s="58"/>
      <c r="B22" s="58"/>
      <c r="C22" s="59"/>
      <c r="D22" s="59"/>
      <c r="E22" s="58"/>
    </row>
    <row r="23" spans="1:5" ht="15.75" thickBot="1" x14ac:dyDescent="0.3">
      <c r="A23" s="60"/>
      <c r="B23" s="60"/>
      <c r="C23" s="61"/>
      <c r="D23" s="61"/>
      <c r="E23" s="60"/>
    </row>
    <row r="24" spans="1:5" ht="16.5" thickTop="1" thickBot="1" x14ac:dyDescent="0.3">
      <c r="A24" s="162" t="s">
        <v>38</v>
      </c>
      <c r="B24" s="163"/>
      <c r="C24" s="62">
        <f>ROUNDUP(SUM(C8:C23),0)</f>
        <v>4331</v>
      </c>
      <c r="D24" s="63">
        <f>SUM(D8:D23)</f>
        <v>60</v>
      </c>
      <c r="E24" s="64"/>
    </row>
    <row r="25" spans="1:5" ht="15.75" thickTop="1" x14ac:dyDescent="0.25"/>
    <row r="26" spans="1:5" ht="15.75" thickBot="1" x14ac:dyDescent="0.3"/>
    <row r="27" spans="1:5" ht="16.5" thickTop="1" thickBot="1" x14ac:dyDescent="0.3">
      <c r="A27" s="164" t="s">
        <v>40</v>
      </c>
      <c r="B27" s="165"/>
      <c r="C27" s="165"/>
      <c r="D27" s="165"/>
      <c r="E27" s="166"/>
    </row>
    <row r="28" spans="1:5" ht="15.75" thickTop="1" x14ac:dyDescent="0.25">
      <c r="A28" s="167" t="s">
        <v>34</v>
      </c>
      <c r="B28" s="167" t="s">
        <v>35</v>
      </c>
      <c r="C28" s="170" t="s">
        <v>36</v>
      </c>
      <c r="D28" s="167" t="s">
        <v>37</v>
      </c>
      <c r="E28" s="170" t="s">
        <v>21</v>
      </c>
    </row>
    <row r="29" spans="1:5" ht="16.5" customHeight="1" x14ac:dyDescent="0.25">
      <c r="A29" s="168"/>
      <c r="B29" s="168"/>
      <c r="C29" s="168"/>
      <c r="D29" s="171"/>
      <c r="E29" s="168"/>
    </row>
    <row r="30" spans="1:5" x14ac:dyDescent="0.25">
      <c r="A30" s="168"/>
      <c r="B30" s="168"/>
      <c r="C30" s="168"/>
      <c r="D30" s="171"/>
      <c r="E30" s="168"/>
    </row>
    <row r="31" spans="1:5" x14ac:dyDescent="0.25">
      <c r="A31" s="168"/>
      <c r="B31" s="168"/>
      <c r="C31" s="168"/>
      <c r="D31" s="171"/>
      <c r="E31" s="168"/>
    </row>
    <row r="32" spans="1:5" ht="15.75" thickBot="1" x14ac:dyDescent="0.3">
      <c r="A32" s="169"/>
      <c r="B32" s="169"/>
      <c r="C32" s="169"/>
      <c r="D32" s="172"/>
      <c r="E32" s="169"/>
    </row>
    <row r="33" spans="1:5" ht="15.75" thickTop="1" x14ac:dyDescent="0.25">
      <c r="A33" s="56"/>
      <c r="B33" s="56"/>
      <c r="C33" s="57"/>
      <c r="D33" s="57"/>
      <c r="E33" s="56"/>
    </row>
    <row r="34" spans="1:5" ht="16.5" x14ac:dyDescent="0.3">
      <c r="A34" s="58">
        <v>1</v>
      </c>
      <c r="B34" s="104">
        <v>46300</v>
      </c>
      <c r="C34" s="59">
        <v>814.21</v>
      </c>
      <c r="D34" s="67">
        <v>14</v>
      </c>
      <c r="E34" s="51" t="s">
        <v>44</v>
      </c>
    </row>
    <row r="35" spans="1:5" x14ac:dyDescent="0.25">
      <c r="A35" s="58">
        <v>2</v>
      </c>
      <c r="B35" s="52">
        <v>46552</v>
      </c>
      <c r="C35" s="59">
        <v>814.21</v>
      </c>
      <c r="D35" s="67">
        <v>14</v>
      </c>
      <c r="E35" s="51"/>
    </row>
    <row r="36" spans="1:5" x14ac:dyDescent="0.25">
      <c r="A36" s="58">
        <v>3</v>
      </c>
      <c r="B36" s="52">
        <v>46615</v>
      </c>
      <c r="C36" s="59">
        <v>814.21</v>
      </c>
      <c r="D36" s="67">
        <v>14</v>
      </c>
      <c r="E36" s="51" t="s">
        <v>44</v>
      </c>
    </row>
    <row r="37" spans="1:5" x14ac:dyDescent="0.25">
      <c r="A37" s="58"/>
      <c r="B37" s="58"/>
      <c r="C37" s="59"/>
      <c r="D37" s="59"/>
      <c r="E37" s="58"/>
    </row>
    <row r="38" spans="1:5" ht="15.75" thickBot="1" x14ac:dyDescent="0.3">
      <c r="A38" s="60"/>
      <c r="B38" s="60"/>
      <c r="C38" s="61"/>
      <c r="D38" s="61"/>
      <c r="E38" s="60"/>
    </row>
    <row r="39" spans="1:5" ht="16.5" thickTop="1" thickBot="1" x14ac:dyDescent="0.3">
      <c r="A39" s="162" t="s">
        <v>38</v>
      </c>
      <c r="B39" s="163"/>
      <c r="C39" s="62">
        <f>ROUNDUP(SUM(C33:C38),0)</f>
        <v>2443</v>
      </c>
      <c r="D39" s="63">
        <f>SUM(D33:D38)</f>
        <v>42</v>
      </c>
      <c r="E39" s="64"/>
    </row>
    <row r="40" spans="1:5" ht="15.75" thickTop="1" x14ac:dyDescent="0.25"/>
  </sheetData>
  <mergeCells count="13">
    <mergeCell ref="A3:A7"/>
    <mergeCell ref="B3:B7"/>
    <mergeCell ref="C3:C7"/>
    <mergeCell ref="D3:D7"/>
    <mergeCell ref="E3:E7"/>
    <mergeCell ref="A39:B39"/>
    <mergeCell ref="A24:B24"/>
    <mergeCell ref="A27:E27"/>
    <mergeCell ref="A28:A32"/>
    <mergeCell ref="B28:B32"/>
    <mergeCell ref="C28:C32"/>
    <mergeCell ref="D28:D32"/>
    <mergeCell ref="E28:E3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764E5D-9FB7-42D8-8083-960E0BB9E02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8B05CC2-3F4E-4654-9CE2-EEA68DF3E1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B9860-12E5-49B3-93BB-28351982A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Cycles</vt:lpstr>
    </vt:vector>
  </TitlesOfParts>
  <Company>ALDOT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snipesw</dc:creator>
  <cp:lastModifiedBy>Hamilton, Rachel E</cp:lastModifiedBy>
  <cp:lastPrinted>2026-08-05T18:54:12Z</cp:lastPrinted>
  <dcterms:created xsi:type="dcterms:W3CDTF">2013-01-24T20:30:32Z</dcterms:created>
  <dcterms:modified xsi:type="dcterms:W3CDTF">2026-08-14T16:39:52Z</dcterms:modified>
</cp:coreProperties>
</file>